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\Desktop\_townofherman\Website\Herman\Docs\YR\2016\"/>
    </mc:Choice>
  </mc:AlternateContent>
  <bookViews>
    <workbookView xWindow="0" yWindow="0" windowWidth="23040" windowHeight="8544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4" i="1" l="1"/>
  <c r="D66" i="1" l="1"/>
  <c r="D48" i="1"/>
  <c r="C48" i="1"/>
  <c r="E63" i="1" l="1"/>
  <c r="E62" i="1"/>
  <c r="E61" i="1"/>
  <c r="E60" i="1"/>
  <c r="E59" i="1"/>
  <c r="E58" i="1"/>
  <c r="E57" i="1"/>
  <c r="E56" i="1"/>
  <c r="E50" i="1"/>
  <c r="E46" i="1"/>
  <c r="E45" i="1"/>
  <c r="E44" i="1"/>
  <c r="E34" i="1"/>
  <c r="E33" i="1"/>
  <c r="E32" i="1"/>
  <c r="E31" i="1"/>
  <c r="E30" i="1"/>
  <c r="E29" i="1"/>
  <c r="E28" i="1"/>
  <c r="E27" i="1"/>
  <c r="E20" i="1"/>
  <c r="E19" i="1"/>
  <c r="E18" i="1"/>
  <c r="E15" i="1"/>
  <c r="E14" i="1"/>
  <c r="E13" i="1"/>
  <c r="E10" i="1"/>
  <c r="E9" i="1"/>
  <c r="E8" i="1"/>
  <c r="E7" i="1"/>
  <c r="E6" i="1"/>
  <c r="E5" i="1"/>
  <c r="E4" i="1"/>
  <c r="D64" i="1" l="1"/>
  <c r="B64" i="1"/>
  <c r="B48" i="1" s="1"/>
  <c r="B52" i="1" s="1"/>
  <c r="C64" i="1"/>
  <c r="C49" i="1"/>
  <c r="E49" i="1" s="1"/>
  <c r="C35" i="1"/>
  <c r="C21" i="1"/>
  <c r="C16" i="1"/>
  <c r="C11" i="1"/>
  <c r="C23" i="1" l="1"/>
  <c r="C37" i="1" s="1"/>
  <c r="D35" i="1" l="1"/>
  <c r="E35" i="1" s="1"/>
  <c r="B35" i="1"/>
  <c r="D21" i="1"/>
  <c r="E21" i="1" s="1"/>
  <c r="B21" i="1"/>
  <c r="D16" i="1"/>
  <c r="E16" i="1" s="1"/>
  <c r="B16" i="1"/>
  <c r="D11" i="1"/>
  <c r="E11" i="1" s="1"/>
  <c r="B11" i="1"/>
  <c r="D52" i="1" l="1"/>
  <c r="D23" i="1"/>
  <c r="B23" i="1"/>
  <c r="B37" i="1" s="1"/>
  <c r="B66" i="1" s="1"/>
  <c r="D37" i="1" l="1"/>
  <c r="E37" i="1" s="1"/>
  <c r="E23" i="1"/>
  <c r="E48" i="1"/>
  <c r="C52" i="1"/>
  <c r="C66" i="1"/>
</calcChain>
</file>

<file path=xl/sharedStrings.xml><?xml version="1.0" encoding="utf-8"?>
<sst xmlns="http://schemas.openxmlformats.org/spreadsheetml/2006/main" count="74" uniqueCount="60">
  <si>
    <t xml:space="preserve">Non-Highway </t>
  </si>
  <si>
    <t>%</t>
  </si>
  <si>
    <t>Expenses</t>
  </si>
  <si>
    <t>Actual</t>
  </si>
  <si>
    <t>Budget</t>
  </si>
  <si>
    <t>YTD (12 mo)</t>
  </si>
  <si>
    <t>Salaries, Per Diem &amp; FICA</t>
  </si>
  <si>
    <t>Elections</t>
  </si>
  <si>
    <t>Printing, Supplies &amp; Misc</t>
  </si>
  <si>
    <t xml:space="preserve">Town Board Training </t>
  </si>
  <si>
    <t>Assessor</t>
  </si>
  <si>
    <t>Building Inspector</t>
  </si>
  <si>
    <t>Comprehensive Planning</t>
  </si>
  <si>
    <t xml:space="preserve">    General Operations Total</t>
  </si>
  <si>
    <t>Fire Service</t>
  </si>
  <si>
    <t xml:space="preserve">Ambulance </t>
  </si>
  <si>
    <t>Garbage Pick-up &amp; Tipping</t>
  </si>
  <si>
    <t xml:space="preserve">     Services Total</t>
  </si>
  <si>
    <t>Town Hall -Utilities &amp; improve.</t>
  </si>
  <si>
    <t>Leopolis Park / Dam</t>
  </si>
  <si>
    <t>Insurance</t>
  </si>
  <si>
    <t xml:space="preserve">    Facilities Total</t>
  </si>
  <si>
    <t xml:space="preserve"> Non-Highway Expenses</t>
  </si>
  <si>
    <t>Highway Expenses</t>
  </si>
  <si>
    <t xml:space="preserve">Road Maintenance </t>
  </si>
  <si>
    <t>Crack filling</t>
  </si>
  <si>
    <t>Street Lighting</t>
  </si>
  <si>
    <t>Snow Plowing</t>
  </si>
  <si>
    <t>Purchase Salt/Sand</t>
  </si>
  <si>
    <t xml:space="preserve">Brush Cutting &amp; Spraying </t>
  </si>
  <si>
    <t>Grass Cutting Roads</t>
  </si>
  <si>
    <t>Misc</t>
  </si>
  <si>
    <t>Total Highway</t>
  </si>
  <si>
    <t>Total Expense</t>
  </si>
  <si>
    <t>Income</t>
  </si>
  <si>
    <t>Highway Aids</t>
  </si>
  <si>
    <t>WI Shared Revenue</t>
  </si>
  <si>
    <t>Garbage &amp; Recycling</t>
  </si>
  <si>
    <t>Misc. Income</t>
  </si>
  <si>
    <t>Tax Levy</t>
  </si>
  <si>
    <t>Other Tax Revenue</t>
  </si>
  <si>
    <t>Total Income</t>
  </si>
  <si>
    <t>Note: Misc. Income includes</t>
  </si>
  <si>
    <t>Town Hall Rent</t>
  </si>
  <si>
    <t>Interest</t>
  </si>
  <si>
    <t>Recycle Grant</t>
  </si>
  <si>
    <t>Fire Dues</t>
  </si>
  <si>
    <t>Ins. For Fires</t>
  </si>
  <si>
    <t>Grants</t>
  </si>
  <si>
    <t>Other</t>
  </si>
  <si>
    <t>Total</t>
  </si>
  <si>
    <t xml:space="preserve">Year End Balances             </t>
  </si>
  <si>
    <t>(estimated)</t>
  </si>
  <si>
    <t>The Town of Herman does not currently have any indebtedness.</t>
  </si>
  <si>
    <t xml:space="preserve">      Town of Herman Budget Performance - 2016</t>
  </si>
  <si>
    <t>Net Gain/Loss</t>
  </si>
  <si>
    <t>YTD (4 mo)</t>
  </si>
  <si>
    <t>Licenses</t>
  </si>
  <si>
    <t>Permits</t>
  </si>
  <si>
    <t>of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</si>
</sst>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6" fillId="0" borderId="0" xfId="2" applyNumberFormat="1" applyFont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>
      <alignment horizontal="center"/>
    </xf>
    <xf numFmtId="0" fontId="4" fillId="2" borderId="2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66" fontId="4" fillId="0" borderId="3" xfId="1" applyNumberFormat="1" applyFont="1" applyBorder="1" applyAlignment="1">
      <alignment horizontal="center"/>
    </xf>
    <xf numFmtId="166" fontId="4" fillId="0" borderId="4" xfId="1" applyNumberFormat="1" applyFont="1" applyBorder="1" applyAlignment="1">
      <alignment horizontal="center"/>
    </xf>
    <xf numFmtId="0" fontId="7" fillId="0" borderId="5" xfId="0" applyFont="1" applyBorder="1" applyAlignment="1"/>
    <xf numFmtId="164" fontId="7" fillId="0" borderId="5" xfId="1" applyNumberFormat="1" applyFont="1" applyBorder="1"/>
    <xf numFmtId="164" fontId="7" fillId="0" borderId="6" xfId="0" applyNumberFormat="1" applyFont="1" applyBorder="1"/>
    <xf numFmtId="164" fontId="7" fillId="0" borderId="5" xfId="0" applyNumberFormat="1" applyFont="1" applyBorder="1"/>
    <xf numFmtId="165" fontId="6" fillId="0" borderId="5" xfId="2" applyNumberFormat="1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164" fontId="7" fillId="0" borderId="6" xfId="1" applyNumberFormat="1" applyFont="1" applyBorder="1"/>
    <xf numFmtId="44" fontId="7" fillId="0" borderId="6" xfId="1" applyFont="1" applyBorder="1"/>
    <xf numFmtId="0" fontId="7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4" fontId="7" fillId="0" borderId="9" xfId="0" applyNumberFormat="1" applyFont="1" applyBorder="1"/>
    <xf numFmtId="0" fontId="9" fillId="0" borderId="10" xfId="0" applyFont="1" applyBorder="1" applyAlignment="1">
      <alignment horizontal="left"/>
    </xf>
    <xf numFmtId="164" fontId="4" fillId="0" borderId="10" xfId="1" applyNumberFormat="1" applyFont="1" applyBorder="1"/>
    <xf numFmtId="167" fontId="4" fillId="0" borderId="10" xfId="1" applyNumberFormat="1" applyFont="1" applyBorder="1"/>
    <xf numFmtId="5" fontId="4" fillId="0" borderId="11" xfId="1" applyNumberFormat="1" applyFont="1" applyBorder="1"/>
    <xf numFmtId="0" fontId="8" fillId="0" borderId="12" xfId="0" applyFont="1" applyBorder="1" applyAlignment="1">
      <alignment horizontal="left"/>
    </xf>
    <xf numFmtId="164" fontId="7" fillId="0" borderId="0" xfId="1" applyNumberFormat="1" applyFont="1"/>
    <xf numFmtId="164" fontId="5" fillId="0" borderId="0" xfId="0" applyNumberFormat="1" applyFont="1"/>
    <xf numFmtId="167" fontId="7" fillId="0" borderId="0" xfId="0" applyNumberFormat="1" applyFont="1"/>
    <xf numFmtId="164" fontId="4" fillId="0" borderId="9" xfId="0" applyNumberFormat="1" applyFont="1" applyBorder="1"/>
    <xf numFmtId="0" fontId="4" fillId="0" borderId="10" xfId="0" applyFont="1" applyBorder="1"/>
    <xf numFmtId="164" fontId="4" fillId="0" borderId="10" xfId="0" applyNumberFormat="1" applyFont="1" applyBorder="1"/>
    <xf numFmtId="0" fontId="7" fillId="0" borderId="0" xfId="0" applyFont="1"/>
    <xf numFmtId="164" fontId="7" fillId="0" borderId="0" xfId="0" applyNumberFormat="1" applyFont="1"/>
    <xf numFmtId="167" fontId="7" fillId="0" borderId="6" xfId="0" applyNumberFormat="1" applyFont="1" applyBorder="1"/>
    <xf numFmtId="0" fontId="4" fillId="0" borderId="0" xfId="0" applyFont="1" applyBorder="1"/>
    <xf numFmtId="164" fontId="4" fillId="0" borderId="0" xfId="1" applyNumberFormat="1" applyFont="1" applyBorder="1"/>
    <xf numFmtId="167" fontId="4" fillId="0" borderId="0" xfId="1" applyNumberFormat="1" applyFont="1" applyBorder="1"/>
    <xf numFmtId="164" fontId="9" fillId="2" borderId="10" xfId="0" applyNumberFormat="1" applyFont="1" applyFill="1" applyBorder="1"/>
    <xf numFmtId="167" fontId="4" fillId="2" borderId="10" xfId="0" applyNumberFormat="1" applyFont="1" applyFill="1" applyBorder="1"/>
    <xf numFmtId="164" fontId="9" fillId="2" borderId="11" xfId="0" applyNumberFormat="1" applyFont="1" applyFill="1" applyBorder="1"/>
    <xf numFmtId="0" fontId="8" fillId="2" borderId="0" xfId="0" applyFont="1" applyFill="1" applyBorder="1" applyAlignment="1">
      <alignment horizontal="center"/>
    </xf>
    <xf numFmtId="0" fontId="2" fillId="2" borderId="9" xfId="1" applyNumberFormat="1" applyFont="1" applyFill="1" applyBorder="1" applyAlignment="1">
      <alignment horizontal="center"/>
    </xf>
    <xf numFmtId="0" fontId="0" fillId="0" borderId="5" xfId="0" applyBorder="1"/>
    <xf numFmtId="0" fontId="8" fillId="0" borderId="6" xfId="0" applyFont="1" applyBorder="1" applyAlignment="1">
      <alignment horizontal="left"/>
    </xf>
    <xf numFmtId="167" fontId="7" fillId="0" borderId="5" xfId="0" applyNumberFormat="1" applyFont="1" applyBorder="1"/>
    <xf numFmtId="0" fontId="7" fillId="0" borderId="6" xfId="0" applyFont="1" applyBorder="1" applyAlignment="1">
      <alignment horizontal="left"/>
    </xf>
    <xf numFmtId="164" fontId="4" fillId="0" borderId="9" xfId="1" applyNumberFormat="1" applyFont="1" applyBorder="1"/>
    <xf numFmtId="0" fontId="9" fillId="0" borderId="7" xfId="0" applyFont="1" applyBorder="1" applyAlignment="1">
      <alignment horizontal="left"/>
    </xf>
    <xf numFmtId="164" fontId="4" fillId="2" borderId="10" xfId="1" applyNumberFormat="1" applyFont="1" applyFill="1" applyBorder="1"/>
    <xf numFmtId="167" fontId="4" fillId="2" borderId="10" xfId="1" applyNumberFormat="1" applyFont="1" applyFill="1" applyBorder="1"/>
    <xf numFmtId="0" fontId="4" fillId="0" borderId="13" xfId="0" applyFont="1" applyBorder="1"/>
    <xf numFmtId="164" fontId="4" fillId="0" borderId="14" xfId="1" applyNumberFormat="1" applyFont="1" applyBorder="1" applyAlignment="1">
      <alignment horizontal="right"/>
    </xf>
    <xf numFmtId="164" fontId="4" fillId="0" borderId="15" xfId="1" applyNumberFormat="1" applyFont="1" applyBorder="1" applyAlignment="1">
      <alignment horizontal="right"/>
    </xf>
    <xf numFmtId="0" fontId="7" fillId="0" borderId="0" xfId="0" applyFont="1" applyBorder="1"/>
    <xf numFmtId="166" fontId="7" fillId="0" borderId="0" xfId="1" applyNumberFormat="1" applyFont="1" applyBorder="1"/>
    <xf numFmtId="164" fontId="5" fillId="0" borderId="0" xfId="0" applyNumberFormat="1" applyFont="1" applyBorder="1"/>
    <xf numFmtId="0" fontId="0" fillId="0" borderId="0" xfId="0" applyBorder="1"/>
    <xf numFmtId="165" fontId="6" fillId="0" borderId="0" xfId="2" applyNumberFormat="1" applyFont="1" applyBorder="1" applyAlignment="1">
      <alignment horizontal="center"/>
    </xf>
    <xf numFmtId="0" fontId="2" fillId="2" borderId="16" xfId="1" applyNumberFormat="1" applyFont="1" applyFill="1" applyBorder="1" applyAlignment="1">
      <alignment horizontal="center"/>
    </xf>
    <xf numFmtId="166" fontId="4" fillId="0" borderId="17" xfId="1" applyNumberFormat="1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44" fontId="7" fillId="0" borderId="6" xfId="0" applyNumberFormat="1" applyFont="1" applyBorder="1"/>
    <xf numFmtId="164" fontId="11" fillId="0" borderId="6" xfId="0" applyNumberFormat="1" applyFont="1" applyBorder="1"/>
    <xf numFmtId="166" fontId="7" fillId="0" borderId="0" xfId="1" applyNumberFormat="1" applyFont="1"/>
    <xf numFmtId="0" fontId="4" fillId="0" borderId="6" xfId="0" applyFont="1" applyBorder="1"/>
    <xf numFmtId="166" fontId="12" fillId="0" borderId="10" xfId="1" applyNumberFormat="1" applyFont="1" applyBorder="1"/>
    <xf numFmtId="166" fontId="13" fillId="0" borderId="0" xfId="1" applyNumberFormat="1" applyFont="1" applyBorder="1"/>
    <xf numFmtId="164" fontId="13" fillId="0" borderId="0" xfId="1" applyNumberFormat="1" applyFont="1" applyBorder="1"/>
    <xf numFmtId="0" fontId="4" fillId="2" borderId="9" xfId="1" applyNumberFormat="1" applyFont="1" applyFill="1" applyBorder="1" applyAlignment="1">
      <alignment horizontal="center"/>
    </xf>
    <xf numFmtId="166" fontId="4" fillId="0" borderId="5" xfId="1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left"/>
    </xf>
    <xf numFmtId="166" fontId="7" fillId="0" borderId="0" xfId="1" applyNumberFormat="1" applyFont="1" applyAlignment="1">
      <alignment horizontal="left"/>
    </xf>
    <xf numFmtId="164" fontId="7" fillId="0" borderId="0" xfId="1" applyNumberFormat="1" applyFont="1" applyBorder="1"/>
    <xf numFmtId="167" fontId="7" fillId="0" borderId="0" xfId="0" applyNumberFormat="1" applyFont="1" applyBorder="1"/>
    <xf numFmtId="166" fontId="4" fillId="0" borderId="6" xfId="1" applyNumberFormat="1" applyFont="1" applyBorder="1" applyAlignment="1">
      <alignment horizontal="left"/>
    </xf>
    <xf numFmtId="164" fontId="4" fillId="0" borderId="6" xfId="0" applyNumberFormat="1" applyFont="1" applyBorder="1"/>
    <xf numFmtId="165" fontId="10" fillId="0" borderId="6" xfId="2" applyNumberFormat="1" applyFont="1" applyBorder="1" applyAlignment="1">
      <alignment horizontal="center"/>
    </xf>
    <xf numFmtId="164" fontId="0" fillId="0" borderId="0" xfId="0" applyNumberFormat="1"/>
    <xf numFmtId="0" fontId="14" fillId="0" borderId="0" xfId="0" applyFont="1"/>
    <xf numFmtId="166" fontId="7" fillId="0" borderId="0" xfId="1" applyNumberFormat="1" applyFont="1" applyBorder="1" applyAlignment="1">
      <alignment horizontal="left"/>
    </xf>
    <xf numFmtId="164" fontId="7" fillId="0" borderId="18" xfId="0" applyNumberFormat="1" applyFont="1" applyBorder="1"/>
    <xf numFmtId="164" fontId="7" fillId="0" borderId="10" xfId="0" applyNumberFormat="1" applyFont="1" applyBorder="1"/>
    <xf numFmtId="44" fontId="7" fillId="0" borderId="5" xfId="1" applyFont="1" applyBorder="1"/>
    <xf numFmtId="44" fontId="7" fillId="0" borderId="0" xfId="0" applyNumberFormat="1" applyFont="1"/>
    <xf numFmtId="165" fontId="6" fillId="0" borderId="18" xfId="2" applyNumberFormat="1" applyFont="1" applyBorder="1" applyAlignment="1">
      <alignment horizontal="center"/>
    </xf>
    <xf numFmtId="167" fontId="7" fillId="0" borderId="18" xfId="0" applyNumberFormat="1" applyFont="1" applyBorder="1"/>
    <xf numFmtId="165" fontId="6" fillId="0" borderId="10" xfId="2" applyNumberFormat="1" applyFont="1" applyBorder="1" applyAlignment="1">
      <alignment horizontal="center"/>
    </xf>
    <xf numFmtId="167" fontId="7" fillId="0" borderId="10" xfId="0" applyNumberFormat="1" applyFont="1" applyBorder="1"/>
    <xf numFmtId="167" fontId="4" fillId="0" borderId="15" xfId="1" applyNumberFormat="1" applyFont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zoomScale="131" zoomScaleNormal="131" workbookViewId="0">
      <selection activeCell="B74" sqref="B74"/>
    </sheetView>
  </sheetViews>
  <sheetFormatPr defaultRowHeight="14.4" x14ac:dyDescent="0.3"/>
  <cols>
    <col min="1" max="1" width="31.88671875" customWidth="1"/>
    <col min="2" max="2" width="11.109375" customWidth="1"/>
    <col min="3" max="3" width="12.21875" customWidth="1"/>
    <col min="4" max="4" width="14.44140625" customWidth="1"/>
    <col min="5" max="5" width="12.6640625" customWidth="1"/>
  </cols>
  <sheetData>
    <row r="1" spans="1:5" ht="21.6" thickBot="1" x14ac:dyDescent="0.45">
      <c r="A1" s="1" t="s">
        <v>54</v>
      </c>
      <c r="B1" s="2"/>
      <c r="C1" s="2"/>
      <c r="D1" s="3"/>
      <c r="E1" s="4"/>
    </row>
    <row r="2" spans="1:5" ht="21" x14ac:dyDescent="0.4">
      <c r="A2" s="5" t="s">
        <v>0</v>
      </c>
      <c r="B2" s="6">
        <v>2015</v>
      </c>
      <c r="C2" s="7">
        <v>2016</v>
      </c>
      <c r="D2" s="7">
        <v>2016</v>
      </c>
      <c r="E2" s="6" t="s">
        <v>1</v>
      </c>
    </row>
    <row r="3" spans="1:5" ht="21.6" thickBot="1" x14ac:dyDescent="0.45">
      <c r="A3" s="8" t="s">
        <v>2</v>
      </c>
      <c r="B3" s="9" t="s">
        <v>3</v>
      </c>
      <c r="C3" s="10" t="s">
        <v>4</v>
      </c>
      <c r="D3" s="10" t="s">
        <v>56</v>
      </c>
      <c r="E3" s="9" t="s">
        <v>59</v>
      </c>
    </row>
    <row r="4" spans="1:5" ht="15.6" x14ac:dyDescent="0.3">
      <c r="A4" s="11" t="s">
        <v>6</v>
      </c>
      <c r="B4" s="12">
        <v>24649.19</v>
      </c>
      <c r="C4" s="14">
        <v>27000</v>
      </c>
      <c r="D4" s="85">
        <v>24083.27</v>
      </c>
      <c r="E4" s="15">
        <f>D4/C4</f>
        <v>0.89197296296296302</v>
      </c>
    </row>
    <row r="5" spans="1:5" ht="15.6" x14ac:dyDescent="0.3">
      <c r="A5" s="16" t="s">
        <v>7</v>
      </c>
      <c r="B5" s="17">
        <v>2314.54</v>
      </c>
      <c r="C5" s="13">
        <v>4000</v>
      </c>
      <c r="D5" s="18">
        <v>1707.75</v>
      </c>
      <c r="E5" s="15">
        <f t="shared" ref="E5:E10" si="0">D5/C5</f>
        <v>0.42693750000000003</v>
      </c>
    </row>
    <row r="6" spans="1:5" ht="15.6" x14ac:dyDescent="0.3">
      <c r="A6" s="16" t="s">
        <v>8</v>
      </c>
      <c r="B6" s="17">
        <v>3651.13</v>
      </c>
      <c r="C6" s="13">
        <v>3000</v>
      </c>
      <c r="D6" s="18">
        <v>821.72000000000014</v>
      </c>
      <c r="E6" s="15">
        <f t="shared" si="0"/>
        <v>0.27390666666666669</v>
      </c>
    </row>
    <row r="7" spans="1:5" ht="15.6" x14ac:dyDescent="0.3">
      <c r="A7" s="16" t="s">
        <v>9</v>
      </c>
      <c r="B7" s="17">
        <v>812.56</v>
      </c>
      <c r="C7" s="13">
        <v>2500</v>
      </c>
      <c r="D7" s="18">
        <v>767.72</v>
      </c>
      <c r="E7" s="15">
        <f t="shared" si="0"/>
        <v>0.30708800000000003</v>
      </c>
    </row>
    <row r="8" spans="1:5" ht="15.6" x14ac:dyDescent="0.3">
      <c r="A8" s="19" t="s">
        <v>10</v>
      </c>
      <c r="B8" s="17">
        <v>6000</v>
      </c>
      <c r="C8" s="13">
        <v>6000</v>
      </c>
      <c r="D8" s="18">
        <v>2000</v>
      </c>
      <c r="E8" s="15">
        <f t="shared" si="0"/>
        <v>0.33333333333333331</v>
      </c>
    </row>
    <row r="9" spans="1:5" ht="15.6" x14ac:dyDescent="0.3">
      <c r="A9" s="19" t="s">
        <v>11</v>
      </c>
      <c r="B9" s="17">
        <v>1282.3699999999999</v>
      </c>
      <c r="C9" s="17">
        <v>3000</v>
      </c>
      <c r="D9" s="18">
        <v>812</v>
      </c>
      <c r="E9" s="15">
        <f t="shared" si="0"/>
        <v>0.27066666666666667</v>
      </c>
    </row>
    <row r="10" spans="1:5" ht="16.2" thickBot="1" x14ac:dyDescent="0.35">
      <c r="A10" s="20" t="s">
        <v>12</v>
      </c>
      <c r="B10" s="34">
        <v>64.59</v>
      </c>
      <c r="C10" s="21">
        <v>1000</v>
      </c>
      <c r="D10" s="86">
        <v>660</v>
      </c>
      <c r="E10" s="15">
        <f t="shared" si="0"/>
        <v>0.66</v>
      </c>
    </row>
    <row r="11" spans="1:5" ht="16.2" thickBot="1" x14ac:dyDescent="0.35">
      <c r="A11" s="22" t="s">
        <v>13</v>
      </c>
      <c r="B11" s="23">
        <f>SUM(B4:B10)</f>
        <v>38774.379999999997</v>
      </c>
      <c r="C11" s="25">
        <f>SUM(C4:C10)</f>
        <v>46500</v>
      </c>
      <c r="D11" s="24">
        <f>SUM(D4:D10)</f>
        <v>30852.460000000003</v>
      </c>
      <c r="E11" s="15">
        <f>D11/C11</f>
        <v>0.66349376344086031</v>
      </c>
    </row>
    <row r="12" spans="1:5" ht="15.6" x14ac:dyDescent="0.3">
      <c r="A12" s="26"/>
      <c r="B12" s="27"/>
      <c r="D12" s="28"/>
      <c r="E12" s="4"/>
    </row>
    <row r="13" spans="1:5" ht="15.6" x14ac:dyDescent="0.3">
      <c r="A13" s="16" t="s">
        <v>14</v>
      </c>
      <c r="B13" s="17">
        <v>14930.840000000002</v>
      </c>
      <c r="C13" s="13">
        <v>17000</v>
      </c>
      <c r="D13" s="18">
        <v>7665.4</v>
      </c>
      <c r="E13" s="15">
        <f t="shared" ref="E13:E16" si="1">D13/C13</f>
        <v>0.45090588235294116</v>
      </c>
    </row>
    <row r="14" spans="1:5" ht="15.6" x14ac:dyDescent="0.3">
      <c r="A14" s="16" t="s">
        <v>15</v>
      </c>
      <c r="B14" s="17">
        <v>8924.0399999999991</v>
      </c>
      <c r="C14" s="13">
        <v>8924</v>
      </c>
      <c r="D14" s="18">
        <v>2974.68</v>
      </c>
      <c r="E14" s="15">
        <f t="shared" si="1"/>
        <v>0.333334827431645</v>
      </c>
    </row>
    <row r="15" spans="1:5" ht="16.2" thickBot="1" x14ac:dyDescent="0.35">
      <c r="A15" s="20" t="s">
        <v>16</v>
      </c>
      <c r="B15" s="34">
        <v>49296.46</v>
      </c>
      <c r="C15" s="30">
        <v>52354</v>
      </c>
      <c r="D15" s="86">
        <v>16941.98</v>
      </c>
      <c r="E15" s="15">
        <f t="shared" si="1"/>
        <v>0.32360430912633226</v>
      </c>
    </row>
    <row r="16" spans="1:5" ht="16.2" thickBot="1" x14ac:dyDescent="0.35">
      <c r="A16" s="31" t="s">
        <v>17</v>
      </c>
      <c r="B16" s="23">
        <f>SUM(B13:B15)</f>
        <v>73151.34</v>
      </c>
      <c r="C16" s="32">
        <f>SUM(C13:C15)</f>
        <v>78278</v>
      </c>
      <c r="D16" s="24">
        <f>SUM(D13:D15)</f>
        <v>27582.059999999998</v>
      </c>
      <c r="E16" s="15">
        <f t="shared" si="1"/>
        <v>0.35236030557755688</v>
      </c>
    </row>
    <row r="17" spans="1:5" ht="15.6" x14ac:dyDescent="0.3">
      <c r="A17" s="33"/>
      <c r="B17" s="27"/>
      <c r="C17" s="34"/>
      <c r="D17" s="28"/>
      <c r="E17" s="4"/>
    </row>
    <row r="18" spans="1:5" ht="15.6" x14ac:dyDescent="0.3">
      <c r="A18" s="16" t="s">
        <v>18</v>
      </c>
      <c r="B18" s="13">
        <v>4141.01</v>
      </c>
      <c r="C18" s="13">
        <v>4500</v>
      </c>
      <c r="D18" s="64">
        <v>1493.5900000000001</v>
      </c>
      <c r="E18" s="15">
        <f t="shared" ref="E18:E21" si="2">D18/C18</f>
        <v>0.33190888888888892</v>
      </c>
    </row>
    <row r="19" spans="1:5" ht="15.6" x14ac:dyDescent="0.3">
      <c r="A19" s="16" t="s">
        <v>19</v>
      </c>
      <c r="B19" s="13">
        <v>1465.3</v>
      </c>
      <c r="C19" s="13">
        <v>3000</v>
      </c>
      <c r="D19" s="64">
        <v>500</v>
      </c>
      <c r="E19" s="15">
        <f t="shared" si="2"/>
        <v>0.16666666666666666</v>
      </c>
    </row>
    <row r="20" spans="1:5" ht="16.2" thickBot="1" x14ac:dyDescent="0.35">
      <c r="A20" s="20" t="s">
        <v>20</v>
      </c>
      <c r="B20" s="34">
        <v>5780</v>
      </c>
      <c r="C20" s="21">
        <v>6000</v>
      </c>
      <c r="D20" s="86">
        <v>0</v>
      </c>
      <c r="E20" s="15">
        <f t="shared" si="2"/>
        <v>0</v>
      </c>
    </row>
    <row r="21" spans="1:5" ht="16.2" thickBot="1" x14ac:dyDescent="0.35">
      <c r="A21" s="31" t="s">
        <v>21</v>
      </c>
      <c r="B21" s="23">
        <f>SUM(B18:B20)</f>
        <v>11386.310000000001</v>
      </c>
      <c r="C21" s="32">
        <f>SUM(C18:C20)</f>
        <v>13500</v>
      </c>
      <c r="D21" s="24">
        <f>SUM(D18:D20)</f>
        <v>1993.5900000000001</v>
      </c>
      <c r="E21" s="15">
        <f t="shared" si="2"/>
        <v>0.14767333333333335</v>
      </c>
    </row>
    <row r="22" spans="1:5" ht="16.2" thickBot="1" x14ac:dyDescent="0.35">
      <c r="A22" s="36"/>
      <c r="B22" s="37"/>
      <c r="C22" s="37"/>
      <c r="D22" s="38"/>
      <c r="E22" s="4"/>
    </row>
    <row r="23" spans="1:5" ht="16.2" thickBot="1" x14ac:dyDescent="0.35">
      <c r="A23" s="22" t="s">
        <v>22</v>
      </c>
      <c r="B23" s="39">
        <f>B21+B16+B11</f>
        <v>123312.03</v>
      </c>
      <c r="C23" s="41">
        <f>C21+C16+C11</f>
        <v>138278</v>
      </c>
      <c r="D23" s="40">
        <f>D21+D16+D11</f>
        <v>60428.11</v>
      </c>
      <c r="E23" s="89">
        <f>D23/C23</f>
        <v>0.43700451264843287</v>
      </c>
    </row>
    <row r="24" spans="1:5" ht="16.2" thickBot="1" x14ac:dyDescent="0.35">
      <c r="A24" s="42"/>
      <c r="B24" s="27"/>
      <c r="D24" s="28"/>
      <c r="E24" s="4"/>
    </row>
    <row r="25" spans="1:5" ht="21" x14ac:dyDescent="0.4">
      <c r="A25" s="43" t="s">
        <v>23</v>
      </c>
      <c r="B25" s="6">
        <v>2015</v>
      </c>
      <c r="C25" s="7">
        <v>2016</v>
      </c>
      <c r="D25" s="6">
        <v>2015</v>
      </c>
      <c r="E25" s="6" t="s">
        <v>1</v>
      </c>
    </row>
    <row r="26" spans="1:5" ht="16.2" thickBot="1" x14ac:dyDescent="0.35">
      <c r="A26" s="44"/>
      <c r="B26" s="9" t="s">
        <v>3</v>
      </c>
      <c r="C26" s="10" t="s">
        <v>4</v>
      </c>
      <c r="D26" s="9" t="s">
        <v>5</v>
      </c>
      <c r="E26" s="9" t="s">
        <v>59</v>
      </c>
    </row>
    <row r="27" spans="1:5" ht="15.6" x14ac:dyDescent="0.3">
      <c r="A27" s="45" t="s">
        <v>24</v>
      </c>
      <c r="B27" s="13">
        <v>77659.390000000014</v>
      </c>
      <c r="C27" s="13">
        <v>86000</v>
      </c>
      <c r="D27" s="35">
        <v>0</v>
      </c>
      <c r="E27" s="15">
        <f t="shared" ref="E27:E35" si="3">D27/C27</f>
        <v>0</v>
      </c>
    </row>
    <row r="28" spans="1:5" ht="15.6" x14ac:dyDescent="0.3">
      <c r="A28" s="45" t="s">
        <v>25</v>
      </c>
      <c r="B28" s="13">
        <v>2700</v>
      </c>
      <c r="C28" s="13">
        <v>5000</v>
      </c>
      <c r="D28" s="35">
        <v>0</v>
      </c>
      <c r="E28" s="15">
        <f t="shared" si="3"/>
        <v>0</v>
      </c>
    </row>
    <row r="29" spans="1:5" ht="15.6" x14ac:dyDescent="0.3">
      <c r="A29" s="45" t="s">
        <v>26</v>
      </c>
      <c r="B29" s="13">
        <v>2748.8500000000008</v>
      </c>
      <c r="C29" s="13">
        <v>3000</v>
      </c>
      <c r="D29" s="35">
        <v>911.2399999999999</v>
      </c>
      <c r="E29" s="15">
        <f t="shared" si="3"/>
        <v>0.30374666666666661</v>
      </c>
    </row>
    <row r="30" spans="1:5" ht="15.6" x14ac:dyDescent="0.3">
      <c r="A30" s="45" t="s">
        <v>27</v>
      </c>
      <c r="B30" s="14">
        <v>12643.130000000001</v>
      </c>
      <c r="C30" s="13">
        <v>21000</v>
      </c>
      <c r="D30" s="46">
        <v>12210</v>
      </c>
      <c r="E30" s="15">
        <f t="shared" si="3"/>
        <v>0.58142857142857141</v>
      </c>
    </row>
    <row r="31" spans="1:5" ht="15.6" x14ac:dyDescent="0.3">
      <c r="A31" s="45" t="s">
        <v>28</v>
      </c>
      <c r="B31" s="13">
        <v>5817.91</v>
      </c>
      <c r="C31" s="13">
        <v>7500</v>
      </c>
      <c r="D31" s="35">
        <v>3450.3600000000006</v>
      </c>
      <c r="E31" s="15">
        <f t="shared" si="3"/>
        <v>0.46004800000000007</v>
      </c>
    </row>
    <row r="32" spans="1:5" ht="15.6" x14ac:dyDescent="0.3">
      <c r="A32" s="45" t="s">
        <v>29</v>
      </c>
      <c r="B32" s="13">
        <v>3961.62</v>
      </c>
      <c r="C32" s="17">
        <v>5000</v>
      </c>
      <c r="D32" s="35">
        <v>2489.23</v>
      </c>
      <c r="E32" s="15">
        <f t="shared" si="3"/>
        <v>0.49784600000000001</v>
      </c>
    </row>
    <row r="33" spans="1:5" ht="15.6" x14ac:dyDescent="0.3">
      <c r="A33" s="45" t="s">
        <v>30</v>
      </c>
      <c r="B33" s="13">
        <v>4546.7700000000041</v>
      </c>
      <c r="C33" s="17">
        <v>4500</v>
      </c>
      <c r="D33" s="35">
        <v>0</v>
      </c>
      <c r="E33" s="15">
        <f t="shared" si="3"/>
        <v>0</v>
      </c>
    </row>
    <row r="34" spans="1:5" ht="16.2" thickBot="1" x14ac:dyDescent="0.35">
      <c r="A34" s="47" t="s">
        <v>31</v>
      </c>
      <c r="B34" s="34">
        <v>2879.02</v>
      </c>
      <c r="C34" s="48">
        <v>3143</v>
      </c>
      <c r="D34" s="29">
        <v>1558.88</v>
      </c>
      <c r="E34" s="15">
        <f t="shared" si="3"/>
        <v>0.49598472796691062</v>
      </c>
    </row>
    <row r="35" spans="1:5" ht="16.2" thickBot="1" x14ac:dyDescent="0.35">
      <c r="A35" s="49" t="s">
        <v>32</v>
      </c>
      <c r="B35" s="50">
        <f>SUM(B27:B34)</f>
        <v>112956.69000000003</v>
      </c>
      <c r="C35" s="50">
        <f>SUM(C27:C34)</f>
        <v>135143</v>
      </c>
      <c r="D35" s="51">
        <f>SUM(D27:D34)</f>
        <v>20619.71</v>
      </c>
      <c r="E35" s="15">
        <f t="shared" si="3"/>
        <v>0.15257697402011203</v>
      </c>
    </row>
    <row r="36" spans="1:5" ht="16.2" thickBot="1" x14ac:dyDescent="0.35">
      <c r="A36" s="33"/>
      <c r="B36" s="27"/>
      <c r="D36" s="28"/>
      <c r="E36" s="4"/>
    </row>
    <row r="37" spans="1:5" ht="16.2" thickBot="1" x14ac:dyDescent="0.35">
      <c r="A37" s="52" t="s">
        <v>33</v>
      </c>
      <c r="B37" s="53">
        <f>B23+B35</f>
        <v>236268.72000000003</v>
      </c>
      <c r="C37" s="54">
        <f>C23+C35</f>
        <v>273421</v>
      </c>
      <c r="D37" s="91">
        <f>D23+D35</f>
        <v>81047.820000000007</v>
      </c>
      <c r="E37" s="89">
        <f>D37/C37</f>
        <v>0.2964213429107494</v>
      </c>
    </row>
    <row r="38" spans="1:5" ht="15.6" x14ac:dyDescent="0.3">
      <c r="A38" s="55"/>
      <c r="B38" s="56"/>
      <c r="C38" s="58"/>
      <c r="D38" s="57"/>
      <c r="E38" s="59"/>
    </row>
    <row r="39" spans="1:5" ht="15.6" x14ac:dyDescent="0.3">
      <c r="A39" s="55"/>
      <c r="B39" s="56"/>
      <c r="C39" s="58"/>
      <c r="D39" s="57"/>
      <c r="E39" s="59"/>
    </row>
    <row r="40" spans="1:5" ht="15.6" x14ac:dyDescent="0.3">
      <c r="A40" s="55"/>
      <c r="B40" s="56"/>
      <c r="C40" s="58"/>
      <c r="D40" s="57"/>
      <c r="E40" s="59"/>
    </row>
    <row r="41" spans="1:5" ht="16.2" thickBot="1" x14ac:dyDescent="0.35">
      <c r="A41" s="55"/>
      <c r="B41" s="56"/>
      <c r="C41" s="58"/>
      <c r="D41" s="57"/>
      <c r="E41" s="59"/>
    </row>
    <row r="42" spans="1:5" ht="21" x14ac:dyDescent="0.4">
      <c r="A42" s="60" t="s">
        <v>34</v>
      </c>
      <c r="B42" s="6">
        <v>2014</v>
      </c>
      <c r="C42" s="7">
        <v>2016</v>
      </c>
      <c r="D42" s="6">
        <v>2016</v>
      </c>
      <c r="E42" s="6" t="s">
        <v>1</v>
      </c>
    </row>
    <row r="43" spans="1:5" ht="16.2" thickBot="1" x14ac:dyDescent="0.35">
      <c r="A43" s="61"/>
      <c r="B43" s="9" t="s">
        <v>3</v>
      </c>
      <c r="C43" s="10" t="s">
        <v>4</v>
      </c>
      <c r="D43" s="9" t="s">
        <v>56</v>
      </c>
      <c r="E43" s="9" t="s">
        <v>59</v>
      </c>
    </row>
    <row r="44" spans="1:5" ht="15.6" x14ac:dyDescent="0.3">
      <c r="A44" s="62" t="s">
        <v>35</v>
      </c>
      <c r="B44" s="14">
        <v>85657.8</v>
      </c>
      <c r="C44" s="14">
        <v>85658</v>
      </c>
      <c r="D44" s="46">
        <v>21414.45</v>
      </c>
      <c r="E44" s="15">
        <f t="shared" ref="E44:E50" si="4">D44/C44</f>
        <v>0.24999941628335942</v>
      </c>
    </row>
    <row r="45" spans="1:5" ht="15.6" x14ac:dyDescent="0.3">
      <c r="A45" s="63" t="s">
        <v>36</v>
      </c>
      <c r="B45" s="34">
        <v>57482.33</v>
      </c>
      <c r="C45" s="13">
        <v>57482</v>
      </c>
      <c r="D45" s="29">
        <v>0</v>
      </c>
      <c r="E45" s="15">
        <f t="shared" si="4"/>
        <v>0</v>
      </c>
    </row>
    <row r="46" spans="1:5" ht="15.6" x14ac:dyDescent="0.3">
      <c r="A46" s="63" t="s">
        <v>37</v>
      </c>
      <c r="B46" s="13">
        <v>49130</v>
      </c>
      <c r="C46" s="13">
        <v>50830</v>
      </c>
      <c r="D46" s="35">
        <v>45900</v>
      </c>
      <c r="E46" s="15">
        <f t="shared" si="4"/>
        <v>0.90301003344481601</v>
      </c>
    </row>
    <row r="47" spans="1:5" ht="15.6" x14ac:dyDescent="0.3">
      <c r="A47" s="63" t="s">
        <v>48</v>
      </c>
      <c r="B47" s="13">
        <v>0</v>
      </c>
      <c r="C47" s="13">
        <v>0</v>
      </c>
      <c r="D47" s="35">
        <v>6000</v>
      </c>
      <c r="E47" s="15"/>
    </row>
    <row r="48" spans="1:5" ht="15.6" x14ac:dyDescent="0.3">
      <c r="A48" s="63" t="s">
        <v>38</v>
      </c>
      <c r="B48" s="13">
        <f>B64</f>
        <v>7268.85</v>
      </c>
      <c r="C48" s="13">
        <f>C64</f>
        <v>6100</v>
      </c>
      <c r="D48" s="35">
        <f>D64</f>
        <v>1439.5899999999997</v>
      </c>
      <c r="E48" s="15">
        <f t="shared" si="4"/>
        <v>0.23599836065573765</v>
      </c>
    </row>
    <row r="49" spans="1:5" ht="15.6" x14ac:dyDescent="0.3">
      <c r="A49" s="63" t="s">
        <v>39</v>
      </c>
      <c r="B49" s="13">
        <v>66218.929999999993</v>
      </c>
      <c r="C49" s="65">
        <f>66219*1.002</f>
        <v>66351.437999999995</v>
      </c>
      <c r="D49" s="35">
        <v>43777.78</v>
      </c>
      <c r="E49" s="15">
        <f t="shared" si="4"/>
        <v>0.65978645406298508</v>
      </c>
    </row>
    <row r="50" spans="1:5" ht="15.6" x14ac:dyDescent="0.3">
      <c r="A50" s="63" t="s">
        <v>40</v>
      </c>
      <c r="B50" s="13">
        <v>7296.93</v>
      </c>
      <c r="C50" s="17">
        <v>7000</v>
      </c>
      <c r="D50" s="35">
        <v>5823.3299999999981</v>
      </c>
      <c r="E50" s="15">
        <f t="shared" si="4"/>
        <v>0.83190428571428543</v>
      </c>
    </row>
    <row r="51" spans="1:5" ht="16.2" thickBot="1" x14ac:dyDescent="0.35">
      <c r="A51" s="33"/>
      <c r="B51" s="27"/>
      <c r="C51" s="66"/>
      <c r="D51" s="28"/>
      <c r="E51" s="4"/>
    </row>
    <row r="52" spans="1:5" ht="16.2" thickBot="1" x14ac:dyDescent="0.35">
      <c r="A52" s="67" t="s">
        <v>41</v>
      </c>
      <c r="B52" s="23">
        <f>SUM(B44:B50)</f>
        <v>273054.84000000003</v>
      </c>
      <c r="C52" s="68">
        <f>SUM(C44:C50)</f>
        <v>273421.43799999997</v>
      </c>
      <c r="D52" s="24">
        <f>SUM(D44:D50)</f>
        <v>124355.15</v>
      </c>
      <c r="E52" s="4"/>
    </row>
    <row r="53" spans="1:5" ht="18" thickBot="1" x14ac:dyDescent="0.35">
      <c r="A53" s="33"/>
      <c r="B53" s="69"/>
      <c r="D53" s="70"/>
      <c r="E53" s="4"/>
    </row>
    <row r="54" spans="1:5" ht="15.6" x14ac:dyDescent="0.3">
      <c r="A54" s="71" t="s">
        <v>42</v>
      </c>
      <c r="B54" s="6">
        <v>2014</v>
      </c>
      <c r="C54" s="7">
        <v>2016</v>
      </c>
      <c r="D54" s="6">
        <v>2016</v>
      </c>
      <c r="E54" s="6" t="s">
        <v>1</v>
      </c>
    </row>
    <row r="55" spans="1:5" ht="16.2" thickBot="1" x14ac:dyDescent="0.35">
      <c r="A55" s="72"/>
      <c r="B55" s="9" t="s">
        <v>3</v>
      </c>
      <c r="C55" s="10" t="s">
        <v>4</v>
      </c>
      <c r="D55" s="9" t="s">
        <v>56</v>
      </c>
      <c r="E55" s="9" t="s">
        <v>59</v>
      </c>
    </row>
    <row r="56" spans="1:5" ht="15.6" x14ac:dyDescent="0.3">
      <c r="A56" s="73" t="s">
        <v>57</v>
      </c>
      <c r="B56" s="13">
        <v>595</v>
      </c>
      <c r="C56" s="17">
        <v>500</v>
      </c>
      <c r="D56" s="35">
        <v>0</v>
      </c>
      <c r="E56" s="15">
        <f t="shared" ref="E56:E62" si="5">D56/C56</f>
        <v>0</v>
      </c>
    </row>
    <row r="57" spans="1:5" ht="15.6" x14ac:dyDescent="0.3">
      <c r="A57" s="73" t="s">
        <v>58</v>
      </c>
      <c r="B57" s="13">
        <v>470</v>
      </c>
      <c r="C57" s="17">
        <v>500</v>
      </c>
      <c r="D57" s="35">
        <v>75</v>
      </c>
      <c r="E57" s="15">
        <f t="shared" si="5"/>
        <v>0.15</v>
      </c>
    </row>
    <row r="58" spans="1:5" ht="15.6" x14ac:dyDescent="0.3">
      <c r="A58" s="73" t="s">
        <v>43</v>
      </c>
      <c r="B58" s="13">
        <v>500</v>
      </c>
      <c r="C58" s="17">
        <v>500</v>
      </c>
      <c r="D58" s="35">
        <v>150</v>
      </c>
      <c r="E58" s="15">
        <f t="shared" si="5"/>
        <v>0.3</v>
      </c>
    </row>
    <row r="59" spans="1:5" ht="15.6" x14ac:dyDescent="0.3">
      <c r="A59" s="73" t="s">
        <v>44</v>
      </c>
      <c r="B59" s="13">
        <v>890</v>
      </c>
      <c r="C59" s="13">
        <v>1200</v>
      </c>
      <c r="D59" s="35">
        <v>348.61</v>
      </c>
      <c r="E59" s="15">
        <f t="shared" si="5"/>
        <v>0.29050833333333337</v>
      </c>
    </row>
    <row r="60" spans="1:5" ht="15.6" x14ac:dyDescent="0.3">
      <c r="A60" s="73" t="s">
        <v>45</v>
      </c>
      <c r="B60" s="13">
        <v>488.27</v>
      </c>
      <c r="C60" s="17">
        <v>400</v>
      </c>
      <c r="D60" s="35"/>
      <c r="E60" s="15">
        <f t="shared" si="5"/>
        <v>0</v>
      </c>
    </row>
    <row r="61" spans="1:5" ht="15.6" x14ac:dyDescent="0.3">
      <c r="A61" s="73" t="s">
        <v>46</v>
      </c>
      <c r="B61" s="13">
        <v>1588.32</v>
      </c>
      <c r="C61" s="13">
        <v>1500</v>
      </c>
      <c r="D61" s="35"/>
      <c r="E61" s="15">
        <f t="shared" si="5"/>
        <v>0</v>
      </c>
    </row>
    <row r="62" spans="1:5" ht="15.6" x14ac:dyDescent="0.3">
      <c r="A62" s="73" t="s">
        <v>47</v>
      </c>
      <c r="B62" s="13">
        <v>604.42999999999995</v>
      </c>
      <c r="C62" s="17">
        <v>500</v>
      </c>
      <c r="D62" s="35">
        <v>0</v>
      </c>
      <c r="E62" s="15">
        <f t="shared" si="5"/>
        <v>0</v>
      </c>
    </row>
    <row r="63" spans="1:5" ht="16.2" thickBot="1" x14ac:dyDescent="0.35">
      <c r="A63" s="73" t="s">
        <v>49</v>
      </c>
      <c r="B63" s="83">
        <v>2132.83</v>
      </c>
      <c r="C63" s="21">
        <v>1000</v>
      </c>
      <c r="D63" s="88">
        <v>865.97999999999956</v>
      </c>
      <c r="E63" s="87">
        <f>D63/C63</f>
        <v>0.86597999999999953</v>
      </c>
    </row>
    <row r="64" spans="1:5" ht="16.2" thickBot="1" x14ac:dyDescent="0.35">
      <c r="A64" s="82" t="s">
        <v>50</v>
      </c>
      <c r="B64" s="84">
        <f>SUM(B56:B63)</f>
        <v>7268.85</v>
      </c>
      <c r="C64" s="84">
        <f>SUM(C56:C63)</f>
        <v>6100</v>
      </c>
      <c r="D64" s="90">
        <f>SUM(D56:D63)</f>
        <v>1439.5899999999997</v>
      </c>
      <c r="E64" s="84"/>
    </row>
    <row r="65" spans="1:5" ht="15.6" x14ac:dyDescent="0.3">
      <c r="A65" s="74"/>
      <c r="B65" s="75"/>
      <c r="C65" s="75"/>
      <c r="D65" s="76"/>
      <c r="E65" s="4"/>
    </row>
    <row r="66" spans="1:5" ht="15.6" x14ac:dyDescent="0.3">
      <c r="A66" s="77" t="s">
        <v>55</v>
      </c>
      <c r="B66" s="78">
        <f>B52-B37</f>
        <v>36786.119999999995</v>
      </c>
      <c r="C66" s="78">
        <f>C52-C37</f>
        <v>0.43799999996554106</v>
      </c>
      <c r="D66" s="78">
        <f>D52-D37</f>
        <v>43307.329999999987</v>
      </c>
      <c r="E66" s="79"/>
    </row>
    <row r="67" spans="1:5" x14ac:dyDescent="0.3">
      <c r="D67" s="28"/>
      <c r="E67" s="4"/>
    </row>
    <row r="68" spans="1:5" x14ac:dyDescent="0.3">
      <c r="D68" s="28"/>
      <c r="E68" s="4"/>
    </row>
    <row r="69" spans="1:5" x14ac:dyDescent="0.3">
      <c r="A69" t="s">
        <v>51</v>
      </c>
      <c r="B69" s="80"/>
      <c r="D69" s="28"/>
      <c r="E69" s="4"/>
    </row>
    <row r="70" spans="1:5" x14ac:dyDescent="0.3">
      <c r="A70">
        <v>2012</v>
      </c>
      <c r="B70" s="80">
        <v>206040</v>
      </c>
      <c r="D70" s="28"/>
      <c r="E70" s="4"/>
    </row>
    <row r="71" spans="1:5" x14ac:dyDescent="0.3">
      <c r="A71">
        <v>2013</v>
      </c>
      <c r="B71" s="80">
        <v>166257</v>
      </c>
      <c r="D71" s="28"/>
      <c r="E71" s="4"/>
    </row>
    <row r="72" spans="1:5" x14ac:dyDescent="0.3">
      <c r="A72">
        <v>2014</v>
      </c>
      <c r="B72" s="80">
        <v>150860.76999999996</v>
      </c>
      <c r="D72" s="28"/>
      <c r="E72" s="4"/>
    </row>
    <row r="73" spans="1:5" x14ac:dyDescent="0.3">
      <c r="A73">
        <v>2015</v>
      </c>
      <c r="B73" s="80">
        <v>187646.89</v>
      </c>
      <c r="D73" s="28"/>
      <c r="E73" s="4"/>
    </row>
    <row r="74" spans="1:5" x14ac:dyDescent="0.3">
      <c r="A74">
        <v>2016</v>
      </c>
      <c r="B74" s="80">
        <f>B73+C66</f>
        <v>187647.32799999998</v>
      </c>
      <c r="C74" t="s">
        <v>52</v>
      </c>
      <c r="D74" s="28"/>
      <c r="E74" s="4"/>
    </row>
    <row r="75" spans="1:5" ht="17.399999999999999" x14ac:dyDescent="0.3">
      <c r="A75" s="81" t="s">
        <v>53</v>
      </c>
      <c r="D75" s="28"/>
      <c r="E7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JDebaker</dc:creator>
  <cp:lastModifiedBy>Robert Kristof</cp:lastModifiedBy>
  <dcterms:created xsi:type="dcterms:W3CDTF">2016-04-25T19:18:50Z</dcterms:created>
  <dcterms:modified xsi:type="dcterms:W3CDTF">2016-05-01T00:25:09Z</dcterms:modified>
</cp:coreProperties>
</file>